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HomeDirs\Common\Legal Department\"/>
    </mc:Choice>
  </mc:AlternateContent>
  <xr:revisionPtr revIDLastSave="0" documentId="13_ncr:1_{ADF74E4D-C10C-43A3-86B4-23B4FB2AB787}" xr6:coauthVersionLast="36" xr6:coauthVersionMax="36" xr10:uidLastSave="{00000000-0000-0000-0000-000000000000}"/>
  <bookViews>
    <workbookView xWindow="0" yWindow="0" windowWidth="28800" windowHeight="12225" xr2:uid="{E8185C85-BF0A-4AF6-8A33-46A5015EEF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8" i="1" l="1"/>
  <c r="B24" i="1"/>
  <c r="C9" i="1" l="1"/>
  <c r="D9" i="1" s="1"/>
  <c r="B9" i="1" l="1"/>
  <c r="C10" i="1"/>
  <c r="B10" i="1" s="1"/>
  <c r="D10" i="1" l="1"/>
  <c r="C11" i="1" l="1"/>
  <c r="B11" i="1" l="1"/>
  <c r="D11" i="1"/>
  <c r="C12" i="1" l="1"/>
  <c r="B12" i="1" l="1"/>
  <c r="B13" i="1" s="1"/>
  <c r="D16" i="1" s="1"/>
  <c r="C13" i="1"/>
  <c r="D12" i="1"/>
  <c r="C17" i="1" l="1"/>
  <c r="B17" i="1" s="1"/>
  <c r="D17" i="1" l="1"/>
  <c r="C18" i="1" s="1"/>
  <c r="B18" i="1" s="1"/>
  <c r="D18" i="1" l="1"/>
  <c r="C19" i="1" l="1"/>
  <c r="D19" i="1" s="1"/>
  <c r="C20" i="1" l="1"/>
  <c r="B20" i="1" s="1"/>
  <c r="B19" i="1"/>
  <c r="C21" i="1" l="1"/>
  <c r="D20" i="1"/>
  <c r="B21" i="1"/>
  <c r="B22" i="1" s="1"/>
  <c r="B26" i="1" s="1"/>
  <c r="B27" i="1" s="1"/>
</calcChain>
</file>

<file path=xl/sharedStrings.xml><?xml version="1.0" encoding="utf-8"?>
<sst xmlns="http://schemas.openxmlformats.org/spreadsheetml/2006/main" count="27" uniqueCount="20">
  <si>
    <t>Fee</t>
  </si>
  <si>
    <t>Remaining equity</t>
  </si>
  <si>
    <t>25% of First $5K</t>
  </si>
  <si>
    <t>10% of &gt;$5K to $50K</t>
  </si>
  <si>
    <t>5% of &gt;$50K to $1Million</t>
  </si>
  <si>
    <t>3% of &gt;$1Million</t>
  </si>
  <si>
    <t>Proposed LAP</t>
  </si>
  <si>
    <t>Less priority</t>
  </si>
  <si>
    <t>LAP / Non-Exempt Equity</t>
  </si>
  <si>
    <t>Priority Claims</t>
  </si>
  <si>
    <t>Less total hypothetical Ch 7 Fees</t>
  </si>
  <si>
    <t>Applicable to this tier</t>
  </si>
  <si>
    <t>Hypothetical Ch7 Trustee Fee Secured</t>
  </si>
  <si>
    <t>Hypothetical Ch7 Trustee Fee Unsecured</t>
  </si>
  <si>
    <t>Total Debt paid from hypo sale</t>
  </si>
  <si>
    <t>Inputs Needed</t>
  </si>
  <si>
    <t>Secured Debt paid from hypothetical sale</t>
  </si>
  <si>
    <t>Secured debt paid from hypothetical sale</t>
  </si>
  <si>
    <t>Total Hypothetical Ch 7 Trustee Fee (all debt):</t>
  </si>
  <si>
    <t>Available to non-prior unsec creditors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</si>
</sst>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2" fillId="0" borderId="0" xfId="2"/>
    <xf numFmtId="43" fontId="1" fillId="0" borderId="1" xfId="1" applyBorder="1"/>
    <xf numFmtId="43" fontId="1" fillId="3" borderId="1" xfId="1" applyFill="1" applyBorder="1"/>
    <xf numFmtId="43" fontId="3" fillId="3" borderId="1" xfId="1" applyFont="1" applyFill="1" applyBorder="1"/>
    <xf numFmtId="43" fontId="1" fillId="2" borderId="1" xfId="1" applyFill="1" applyBorder="1"/>
    <xf numFmtId="43" fontId="1" fillId="0" borderId="1" xfId="1" applyFill="1" applyBorder="1"/>
    <xf numFmtId="0" fontId="3" fillId="0" borderId="2" xfId="2" applyFont="1" applyBorder="1"/>
    <xf numFmtId="0" fontId="3" fillId="0" borderId="3" xfId="2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2" fillId="0" borderId="5" xfId="2" applyBorder="1"/>
    <xf numFmtId="43" fontId="3" fillId="0" borderId="6" xfId="1" applyFont="1" applyBorder="1" applyAlignment="1">
      <alignment horizontal="left"/>
    </xf>
    <xf numFmtId="43" fontId="1" fillId="3" borderId="6" xfId="1" applyFill="1" applyBorder="1" applyAlignment="1">
      <alignment horizontal="left"/>
    </xf>
    <xf numFmtId="43" fontId="1" fillId="3" borderId="6" xfId="1" applyFill="1" applyBorder="1"/>
    <xf numFmtId="0" fontId="2" fillId="0" borderId="4" xfId="2" applyBorder="1"/>
    <xf numFmtId="0" fontId="3" fillId="0" borderId="5" xfId="2" applyFont="1" applyBorder="1"/>
    <xf numFmtId="0" fontId="2" fillId="0" borderId="8" xfId="2" applyBorder="1"/>
    <xf numFmtId="0" fontId="2" fillId="0" borderId="9" xfId="2" applyBorder="1"/>
    <xf numFmtId="0" fontId="3" fillId="0" borderId="7" xfId="2" applyFont="1" applyBorder="1"/>
    <xf numFmtId="43" fontId="3" fillId="3" borderId="8" xfId="1" applyFont="1" applyFill="1" applyBorder="1"/>
    <xf numFmtId="43" fontId="1" fillId="3" borderId="8" xfId="1" applyFill="1" applyBorder="1"/>
    <xf numFmtId="43" fontId="1" fillId="3" borderId="9" xfId="1" applyFill="1" applyBorder="1"/>
    <xf numFmtId="43" fontId="1" fillId="2" borderId="3" xfId="1" applyFill="1" applyBorder="1"/>
    <xf numFmtId="43" fontId="1" fillId="0" borderId="3" xfId="1" applyBorder="1"/>
    <xf numFmtId="0" fontId="2" fillId="0" borderId="6" xfId="2" applyBorder="1"/>
    <xf numFmtId="43" fontId="3" fillId="2" borderId="8" xfId="2" applyNumberFormat="1" applyFont="1" applyFill="1" applyBorder="1"/>
    <xf numFmtId="0" fontId="2" fillId="0" borderId="0" xfId="2" applyBorder="1"/>
    <xf numFmtId="43" fontId="1" fillId="0" borderId="0" xfId="1" applyBorder="1"/>
    <xf numFmtId="0" fontId="5" fillId="0" borderId="5" xfId="2" applyFont="1" applyBorder="1"/>
    <xf numFmtId="0" fontId="4" fillId="0" borderId="1" xfId="2" applyFont="1" applyBorder="1"/>
    <xf numFmtId="43" fontId="5" fillId="0" borderId="6" xfId="1" applyFont="1" applyBorder="1"/>
    <xf numFmtId="0" fontId="5" fillId="0" borderId="7" xfId="2" applyFont="1" applyBorder="1"/>
    <xf numFmtId="0" fontId="4" fillId="0" borderId="8" xfId="2" applyFont="1" applyBorder="1"/>
    <xf numFmtId="0" fontId="5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43" fontId="5" fillId="2" borderId="6" xfId="1" applyFont="1" applyFill="1" applyBorder="1" applyProtection="1">
      <protection locked="0"/>
    </xf>
    <xf numFmtId="43" fontId="5" fillId="2" borderId="9" xfId="1" applyFont="1" applyFill="1" applyBorder="1" applyProtection="1">
      <protection locked="0"/>
    </xf>
  </cellXfs>
  <cellStyles count="3">
    <cellStyle name="Comma" xfId="1" builtinId="3"/>
    <cellStyle name="Normal" xfId="0" builtinId="0"/>
    <cellStyle name="Normal 2 2" xfId="2" xr:uid="{93C8553A-28AF-457E-8C33-31368BF342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0B7E3-F4BE-4055-BCFE-CE85EA902AEB}">
  <sheetPr>
    <pageSetUpPr fitToPage="1"/>
  </sheetPr>
  <dimension ref="A1:D27"/>
  <sheetViews>
    <sheetView tabSelected="1" workbookViewId="0">
      <selection activeCell="D2" sqref="D2"/>
    </sheetView>
  </sheetViews>
  <sheetFormatPr defaultRowHeight="12.75" x14ac:dyDescent="0.2"/>
  <cols>
    <col min="1" max="1" width="42.42578125" style="1" customWidth="1"/>
    <col min="2" max="2" width="11.5703125" style="1" bestFit="1" customWidth="1"/>
    <col min="3" max="3" width="23" style="1" customWidth="1"/>
    <col min="4" max="4" width="19.85546875" style="1" customWidth="1"/>
    <col min="5" max="16384" width="9.140625" style="1"/>
  </cols>
  <sheetData>
    <row r="1" spans="1:4" ht="15" customHeight="1" x14ac:dyDescent="0.2">
      <c r="A1" s="33" t="s">
        <v>15</v>
      </c>
      <c r="B1" s="34"/>
      <c r="C1" s="34"/>
      <c r="D1" s="35"/>
    </row>
    <row r="2" spans="1:4" x14ac:dyDescent="0.2">
      <c r="A2" s="28" t="s">
        <v>8</v>
      </c>
      <c r="B2" s="29"/>
      <c r="C2" s="29"/>
      <c r="D2" s="36"/>
    </row>
    <row r="3" spans="1:4" x14ac:dyDescent="0.2">
      <c r="A3" s="28"/>
      <c r="B3" s="29"/>
      <c r="C3" s="29"/>
      <c r="D3" s="30"/>
    </row>
    <row r="4" spans="1:4" x14ac:dyDescent="0.2">
      <c r="A4" s="28" t="s">
        <v>16</v>
      </c>
      <c r="B4" s="29"/>
      <c r="C4" s="29"/>
      <c r="D4" s="36"/>
    </row>
    <row r="5" spans="1:4" ht="13.5" thickBot="1" x14ac:dyDescent="0.25">
      <c r="A5" s="31" t="s">
        <v>9</v>
      </c>
      <c r="B5" s="32"/>
      <c r="C5" s="32"/>
      <c r="D5" s="37"/>
    </row>
    <row r="6" spans="1:4" ht="13.5" thickBot="1" x14ac:dyDescent="0.25">
      <c r="A6" s="26"/>
      <c r="B6" s="26"/>
      <c r="C6" s="26"/>
      <c r="D6" s="26"/>
    </row>
    <row r="7" spans="1:4" x14ac:dyDescent="0.2">
      <c r="A7" s="7"/>
      <c r="B7" s="8" t="s">
        <v>0</v>
      </c>
      <c r="C7" s="8" t="s">
        <v>11</v>
      </c>
      <c r="D7" s="9" t="s">
        <v>1</v>
      </c>
    </row>
    <row r="8" spans="1:4" ht="15" x14ac:dyDescent="0.25">
      <c r="A8" s="10" t="s">
        <v>17</v>
      </c>
      <c r="B8" s="2"/>
      <c r="C8" s="2"/>
      <c r="D8" s="11">
        <f>D4</f>
        <v>0</v>
      </c>
    </row>
    <row r="9" spans="1:4" ht="15" x14ac:dyDescent="0.25">
      <c r="A9" s="10" t="s">
        <v>2</v>
      </c>
      <c r="B9" s="3">
        <f>ROUND(C9*0.25,2)</f>
        <v>0</v>
      </c>
      <c r="C9" s="3">
        <f>IF(D8&gt;5000,5000,D8)</f>
        <v>0</v>
      </c>
      <c r="D9" s="12">
        <f>+D8-C9</f>
        <v>0</v>
      </c>
    </row>
    <row r="10" spans="1:4" ht="15" x14ac:dyDescent="0.25">
      <c r="A10" s="10" t="s">
        <v>3</v>
      </c>
      <c r="B10" s="3">
        <f>ROUND(C10*0.1,2)</f>
        <v>0</v>
      </c>
      <c r="C10" s="3">
        <f>IF(D8&gt;50000,45000,D9)</f>
        <v>0</v>
      </c>
      <c r="D10" s="12">
        <f>+D9-C10</f>
        <v>0</v>
      </c>
    </row>
    <row r="11" spans="1:4" ht="15" x14ac:dyDescent="0.25">
      <c r="A11" s="10" t="s">
        <v>4</v>
      </c>
      <c r="B11" s="3">
        <f>ROUND(C11*0.05,2)</f>
        <v>0</v>
      </c>
      <c r="C11" s="3">
        <f>IF(D8&gt;1000000,950000,D10)</f>
        <v>0</v>
      </c>
      <c r="D11" s="12">
        <f>+D10-C11</f>
        <v>0</v>
      </c>
    </row>
    <row r="12" spans="1:4" ht="15" x14ac:dyDescent="0.25">
      <c r="A12" s="10" t="s">
        <v>5</v>
      </c>
      <c r="B12" s="3">
        <f>ROUND(C12*0.03,2)</f>
        <v>0</v>
      </c>
      <c r="C12" s="3">
        <f>IF(D8&gt;1000000,D8-1000000,D11)</f>
        <v>0</v>
      </c>
      <c r="D12" s="12">
        <f>+D11-C12</f>
        <v>0</v>
      </c>
    </row>
    <row r="13" spans="1:4" ht="15.75" thickBot="1" x14ac:dyDescent="0.3">
      <c r="A13" s="18" t="s">
        <v>12</v>
      </c>
      <c r="B13" s="19">
        <f>SUM(B9:B12)</f>
        <v>0</v>
      </c>
      <c r="C13" s="20">
        <f>SUM(C9:C12)</f>
        <v>0</v>
      </c>
      <c r="D13" s="21"/>
    </row>
    <row r="14" spans="1:4" ht="15.75" thickBot="1" x14ac:dyDescent="0.3">
      <c r="A14" s="26"/>
      <c r="B14" s="27"/>
      <c r="C14" s="27"/>
      <c r="D14" s="27"/>
    </row>
    <row r="15" spans="1:4" x14ac:dyDescent="0.2">
      <c r="A15" s="7"/>
      <c r="B15" s="8" t="s">
        <v>0</v>
      </c>
      <c r="C15" s="8" t="s">
        <v>11</v>
      </c>
      <c r="D15" s="9" t="s">
        <v>1</v>
      </c>
    </row>
    <row r="16" spans="1:4" ht="15" x14ac:dyDescent="0.25">
      <c r="A16" s="10" t="s">
        <v>14</v>
      </c>
      <c r="B16" s="2"/>
      <c r="C16" s="2"/>
      <c r="D16" s="11">
        <f>(D2 + D4)-B13</f>
        <v>0</v>
      </c>
    </row>
    <row r="17" spans="1:4" ht="15" x14ac:dyDescent="0.25">
      <c r="A17" s="10" t="s">
        <v>2</v>
      </c>
      <c r="B17" s="3">
        <f>ROUND(C17*0.25,2)</f>
        <v>0</v>
      </c>
      <c r="C17" s="3">
        <f>IF(D16&gt;5000,5000,D16)</f>
        <v>0</v>
      </c>
      <c r="D17" s="12">
        <f>+D16-C17</f>
        <v>0</v>
      </c>
    </row>
    <row r="18" spans="1:4" ht="15" x14ac:dyDescent="0.25">
      <c r="A18" s="10" t="s">
        <v>3</v>
      </c>
      <c r="B18" s="3">
        <f>ROUND(C18*0.1,2)</f>
        <v>0</v>
      </c>
      <c r="C18" s="3">
        <f>IF(D16&gt;50000,45000,D17)</f>
        <v>0</v>
      </c>
      <c r="D18" s="12">
        <f>+D17-C18</f>
        <v>0</v>
      </c>
    </row>
    <row r="19" spans="1:4" ht="15" x14ac:dyDescent="0.25">
      <c r="A19" s="10" t="s">
        <v>4</v>
      </c>
      <c r="B19" s="3">
        <f>ROUND(C19*0.05,2)</f>
        <v>0</v>
      </c>
      <c r="C19" s="3">
        <f>IF(D16&gt;1000000,950000,D18)</f>
        <v>0</v>
      </c>
      <c r="D19" s="12">
        <f>+D18-C19</f>
        <v>0</v>
      </c>
    </row>
    <row r="20" spans="1:4" ht="15" x14ac:dyDescent="0.25">
      <c r="A20" s="10" t="s">
        <v>5</v>
      </c>
      <c r="B20" s="3">
        <f>ROUND(C20*0.03,2)</f>
        <v>0</v>
      </c>
      <c r="C20" s="3">
        <f>IF(D16&gt;1000000,D16-1000000,D19)</f>
        <v>0</v>
      </c>
      <c r="D20" s="12">
        <f>+D19-C20</f>
        <v>0</v>
      </c>
    </row>
    <row r="21" spans="1:4" ht="15" x14ac:dyDescent="0.25">
      <c r="A21" s="15" t="s">
        <v>18</v>
      </c>
      <c r="B21" s="4">
        <f>SUM(B17:B20)</f>
        <v>0</v>
      </c>
      <c r="C21" s="3">
        <f>SUM(C17:C20)</f>
        <v>0</v>
      </c>
      <c r="D21" s="13"/>
    </row>
    <row r="22" spans="1:4" ht="15.75" thickBot="1" x14ac:dyDescent="0.3">
      <c r="A22" s="18" t="s">
        <v>13</v>
      </c>
      <c r="B22" s="19">
        <f>B21-B13</f>
        <v>0</v>
      </c>
      <c r="C22" s="20"/>
      <c r="D22" s="21"/>
    </row>
    <row r="23" spans="1:4" ht="15.75" thickBot="1" x14ac:dyDescent="0.3">
      <c r="A23" s="26"/>
      <c r="B23" s="27"/>
      <c r="C23" s="27"/>
      <c r="D23" s="27"/>
    </row>
    <row r="24" spans="1:4" ht="15" x14ac:dyDescent="0.25">
      <c r="A24" s="7" t="s">
        <v>6</v>
      </c>
      <c r="B24" s="22">
        <f>D2</f>
        <v>0</v>
      </c>
      <c r="C24" s="23"/>
      <c r="D24" s="14"/>
    </row>
    <row r="25" spans="1:4" ht="15" x14ac:dyDescent="0.25">
      <c r="A25" s="15" t="s">
        <v>7</v>
      </c>
      <c r="B25" s="6">
        <f>-D5</f>
        <v>0</v>
      </c>
      <c r="C25" s="2"/>
      <c r="D25" s="24"/>
    </row>
    <row r="26" spans="1:4" ht="15" x14ac:dyDescent="0.25">
      <c r="A26" s="15" t="s">
        <v>10</v>
      </c>
      <c r="B26" s="5">
        <f>-(B13+B22)</f>
        <v>0</v>
      </c>
      <c r="C26" s="2"/>
      <c r="D26" s="24"/>
    </row>
    <row r="27" spans="1:4" ht="13.5" thickBot="1" x14ac:dyDescent="0.25">
      <c r="A27" s="18" t="s">
        <v>19</v>
      </c>
      <c r="B27" s="25">
        <f>SUM(B24:B26)</f>
        <v>0</v>
      </c>
      <c r="C27" s="16"/>
      <c r="D27" s="17"/>
    </row>
  </sheetData>
  <sheetProtection algorithmName="SHA-512" hashValue="BRIwW38N3kEHn7KN+sbBOVR8YiBwRUjb8vHHUFT4w0KOVv5c3w5a1eZ/u2PVnK/hwdhFly1NF33oLj2s1cuDfQ==" saltValue="jt8eNdXFGw4/b4HszOjN5Q==" spinCount="100000" sheet="1" objects="1" scenarios="1" selectLockedCells="1"/>
  <mergeCells count="1">
    <mergeCell ref="A1:D1"/>
  </mergeCells>
  <pageMargins left="0.7" right="0.7" top="0.7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Office of the Chapter 13 Trustee WDMO13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Mendez</dc:creator>
  <cp:lastModifiedBy>Hieu Pham</cp:lastModifiedBy>
  <cp:lastPrinted>2023-11-09T15:54:10Z</cp:lastPrinted>
  <dcterms:created xsi:type="dcterms:W3CDTF">2023-11-03T19:45:44Z</dcterms:created>
  <dcterms:modified xsi:type="dcterms:W3CDTF">2024-01-04T17:20:00Z</dcterms:modified>
</cp:coreProperties>
</file>